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sign and Construction Services\2. FM - Facilities Manual\FM.Revisions\1.Revisions-In-Progress\Assignments\TC\"/>
    </mc:Choice>
  </mc:AlternateContent>
  <xr:revisionPtr revIDLastSave="0" documentId="8_{4EAE6A65-26E1-4DBD-B7A0-178413F39B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ct Summary" sheetId="4" r:id="rId1"/>
    <sheet name="Output to BV.4" sheetId="6" r:id="rId2"/>
  </sheets>
  <definedNames>
    <definedName name="_xlnm.Print_Area" localSheetId="1">'Output to BV.4'!$A$1:$X$29</definedName>
    <definedName name="_xlnm.Print_Area" localSheetId="0">'Project Summary'!$A$1:$L$16</definedName>
    <definedName name="_xlnm.Print_Titles" localSheetId="1">'Output to BV.4'!$1:$1</definedName>
    <definedName name="_xlnm.Print_Titles" localSheetId="0">'Project Summary'!$9:$9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6" l="1"/>
  <c r="J2" i="6"/>
  <c r="D2" i="6"/>
  <c r="B2" i="6"/>
  <c r="A2" i="6"/>
  <c r="H9" i="4" l="1"/>
  <c r="I9" i="4"/>
  <c r="J9" i="4" s="1"/>
  <c r="I10" i="4"/>
  <c r="H11" i="4"/>
  <c r="I11" i="4"/>
  <c r="H12" i="4"/>
  <c r="I12" i="4"/>
  <c r="J12" i="4" s="1"/>
  <c r="J10" i="4" l="1"/>
  <c r="K2" i="6"/>
  <c r="J11" i="4"/>
  <c r="H2" i="6" s="1"/>
  <c r="M2" i="6"/>
  <c r="L9" i="4" l="1"/>
  <c r="K9" i="4"/>
  <c r="R2" i="6"/>
  <c r="N2" i="6"/>
  <c r="O2" i="6" s="1"/>
  <c r="I2" i="6"/>
  <c r="P2" i="6" s="1"/>
</calcChain>
</file>

<file path=xl/sharedStrings.xml><?xml version="1.0" encoding="utf-8"?>
<sst xmlns="http://schemas.openxmlformats.org/spreadsheetml/2006/main" count="78" uniqueCount="78">
  <si>
    <t xml:space="preserve">Campus: </t>
  </si>
  <si>
    <t>Bidders</t>
  </si>
  <si>
    <t>Date Prepared:</t>
  </si>
  <si>
    <t xml:space="preserve">Project Name: </t>
  </si>
  <si>
    <t xml:space="preserve">Project Number: </t>
  </si>
  <si>
    <t>Comments by UCOP:</t>
  </si>
  <si>
    <t>Date Approved:</t>
  </si>
  <si>
    <t>Approved By:</t>
  </si>
  <si>
    <t>Signature:</t>
  </si>
  <si>
    <t>BV.3 Best Value Score Analysis</t>
  </si>
  <si>
    <t>Bidder #1</t>
  </si>
  <si>
    <t>Bidder #2</t>
  </si>
  <si>
    <t>Bidder #3</t>
  </si>
  <si>
    <t>Bidder #4</t>
  </si>
  <si>
    <t>Evaluator #1 (EQP1)</t>
  </si>
  <si>
    <t>Evaluator #2 (EQP2)</t>
  </si>
  <si>
    <t>Evaluator #3 (EQP3)</t>
  </si>
  <si>
    <t>Evaluator #4 (EQP4)</t>
  </si>
  <si>
    <t>Evaluator #5 (EQP5)</t>
  </si>
  <si>
    <t>Qualification Points (QP)</t>
  </si>
  <si>
    <t>Total QP (TQP) (TQP=Sum[EQP1-5])</t>
  </si>
  <si>
    <t>Bid Date</t>
  </si>
  <si>
    <t>Project Delivery Method</t>
  </si>
  <si>
    <t>Project Completion Date</t>
  </si>
  <si>
    <t>Final Cost at Completion</t>
  </si>
  <si>
    <t>Bid Date:</t>
  </si>
  <si>
    <t>Total Bid ($)</t>
  </si>
  <si>
    <t>Average QP =
TQP/(# of Evaluators)</t>
  </si>
  <si>
    <t>BV Score =
Total Bid/(Average QP)</t>
  </si>
  <si>
    <t>Best Value (BV) Score</t>
  </si>
  <si>
    <r>
      <t xml:space="preserve">Average QP
</t>
    </r>
    <r>
      <rPr>
        <b/>
        <sz val="10"/>
        <rFont val="Arial"/>
        <family val="2"/>
      </rPr>
      <t>(Max of 1000)</t>
    </r>
  </si>
  <si>
    <r>
      <t xml:space="preserve">Cost % Premium
</t>
    </r>
    <r>
      <rPr>
        <b/>
        <sz val="10"/>
        <rFont val="Arial"/>
        <family val="2"/>
      </rPr>
      <t>(BV Winning Bid vs. Low Bid)</t>
    </r>
  </si>
  <si>
    <r>
      <t xml:space="preserve">QP % Increase
</t>
    </r>
    <r>
      <rPr>
        <b/>
        <sz val="10"/>
        <rFont val="Arial"/>
        <family val="2"/>
      </rPr>
      <t>(BV Winning Bidder QP vs. Low Bidder QP)</t>
    </r>
  </si>
  <si>
    <t>Project No.</t>
  </si>
  <si>
    <t>Project Name</t>
  </si>
  <si>
    <t>Status</t>
  </si>
  <si>
    <r>
      <t>Bid Estimate</t>
    </r>
    <r>
      <rPr>
        <b/>
        <vertAlign val="superscript"/>
        <sz val="12"/>
        <rFont val="Arial"/>
        <family val="2"/>
      </rPr>
      <t>1</t>
    </r>
  </si>
  <si>
    <r>
      <t>Construction Project Value</t>
    </r>
    <r>
      <rPr>
        <b/>
        <vertAlign val="superscript"/>
        <sz val="12"/>
        <rFont val="Arial"/>
        <family val="2"/>
      </rPr>
      <t>2</t>
    </r>
  </si>
  <si>
    <t>Contract Award Amount</t>
  </si>
  <si>
    <r>
      <t>BV Winning Bid</t>
    </r>
    <r>
      <rPr>
        <b/>
        <vertAlign val="superscript"/>
        <sz val="12"/>
        <rFont val="Arial"/>
        <family val="2"/>
      </rPr>
      <t>3</t>
    </r>
  </si>
  <si>
    <r>
      <t>BV Winning Bidder QP</t>
    </r>
    <r>
      <rPr>
        <b/>
        <vertAlign val="superscript"/>
        <sz val="12"/>
        <rFont val="Arial"/>
        <family val="2"/>
      </rPr>
      <t>4</t>
    </r>
  </si>
  <si>
    <r>
      <t>Low Bid</t>
    </r>
    <r>
      <rPr>
        <b/>
        <vertAlign val="superscript"/>
        <sz val="12"/>
        <rFont val="Arial"/>
        <family val="2"/>
      </rPr>
      <t>5</t>
    </r>
  </si>
  <si>
    <r>
      <t>Low Bidder QP</t>
    </r>
    <r>
      <rPr>
        <b/>
        <vertAlign val="superscript"/>
        <sz val="12"/>
        <rFont val="Arial"/>
        <family val="2"/>
      </rPr>
      <t>6</t>
    </r>
  </si>
  <si>
    <r>
      <t>2</t>
    </r>
    <r>
      <rPr>
        <b/>
        <vertAlign val="superscript"/>
        <sz val="12"/>
        <rFont val="Arial"/>
        <family val="2"/>
      </rPr>
      <t>nd</t>
    </r>
    <r>
      <rPr>
        <b/>
        <sz val="12"/>
        <rFont val="Arial"/>
        <family val="2"/>
      </rPr>
      <t xml:space="preserve"> Low Bid</t>
    </r>
    <r>
      <rPr>
        <b/>
        <vertAlign val="superscript"/>
        <sz val="12"/>
        <rFont val="Arial"/>
        <family val="2"/>
      </rPr>
      <t>7</t>
    </r>
  </si>
  <si>
    <r>
      <t>2</t>
    </r>
    <r>
      <rPr>
        <b/>
        <vertAlign val="superscript"/>
        <sz val="12"/>
        <rFont val="Arial"/>
        <family val="2"/>
      </rPr>
      <t>nd</t>
    </r>
    <r>
      <rPr>
        <b/>
        <sz val="12"/>
        <rFont val="Arial"/>
        <family val="2"/>
      </rPr>
      <t xml:space="preserve"> Low Bidder QP</t>
    </r>
    <r>
      <rPr>
        <b/>
        <vertAlign val="superscript"/>
        <sz val="12"/>
        <rFont val="Arial"/>
        <family val="2"/>
      </rPr>
      <t>8</t>
    </r>
  </si>
  <si>
    <r>
      <t>Cost Premium</t>
    </r>
    <r>
      <rPr>
        <b/>
        <vertAlign val="superscript"/>
        <sz val="12"/>
        <rFont val="Arial"/>
        <family val="2"/>
      </rPr>
      <t>9</t>
    </r>
    <r>
      <rPr>
        <b/>
        <sz val="12"/>
        <rFont val="Arial"/>
        <family val="2"/>
      </rPr>
      <t xml:space="preserve"> ($)  </t>
    </r>
  </si>
  <si>
    <r>
      <t>Cost Premium</t>
    </r>
    <r>
      <rPr>
        <b/>
        <vertAlign val="superscript"/>
        <sz val="12"/>
        <rFont val="Arial"/>
        <family val="2"/>
      </rPr>
      <t>10</t>
    </r>
    <r>
      <rPr>
        <b/>
        <sz val="12"/>
        <rFont val="Arial"/>
        <family val="2"/>
      </rPr>
      <t xml:space="preserve"> (%) </t>
    </r>
  </si>
  <si>
    <r>
      <t>QP % Increase</t>
    </r>
    <r>
      <rPr>
        <b/>
        <vertAlign val="superscript"/>
        <sz val="12"/>
        <rFont val="Arial"/>
        <family val="2"/>
      </rPr>
      <t>13</t>
    </r>
  </si>
  <si>
    <r>
      <t>BV Contract Amount to S/D/M/W/DVBE</t>
    </r>
    <r>
      <rPr>
        <b/>
        <vertAlign val="superscript"/>
        <sz val="12"/>
        <rFont val="Arial"/>
        <family val="2"/>
      </rPr>
      <t xml:space="preserve">11 </t>
    </r>
    <r>
      <rPr>
        <b/>
        <sz val="12"/>
        <rFont val="Arial"/>
        <family val="2"/>
      </rPr>
      <t>($)</t>
    </r>
  </si>
  <si>
    <r>
      <t>BV Contract Amount to S/D/M/W/DVBE</t>
    </r>
    <r>
      <rPr>
        <b/>
        <vertAlign val="superscript"/>
        <sz val="12"/>
        <rFont val="Arial"/>
        <family val="2"/>
      </rPr>
      <t xml:space="preserve">11 </t>
    </r>
    <r>
      <rPr>
        <b/>
        <sz val="12"/>
        <rFont val="Arial"/>
        <family val="2"/>
      </rPr>
      <t>(%)</t>
    </r>
  </si>
  <si>
    <r>
      <t>Selected Contractor</t>
    </r>
    <r>
      <rPr>
        <b/>
        <vertAlign val="superscript"/>
        <sz val="12"/>
        <rFont val="Arial"/>
        <family val="2"/>
      </rPr>
      <t>12</t>
    </r>
  </si>
  <si>
    <t>No. of Protests</t>
  </si>
  <si>
    <t>No. of Bidders</t>
  </si>
  <si>
    <t>Notes</t>
  </si>
  <si>
    <t>1. An estimate of the expected winning bid amount.</t>
  </si>
  <si>
    <r>
      <t xml:space="preserve">2. The estimated Total Project </t>
    </r>
    <r>
      <rPr>
        <b/>
        <sz val="10"/>
        <color rgb="FF000000"/>
        <rFont val="Arial"/>
        <family val="2"/>
      </rPr>
      <t>Construction</t>
    </r>
    <r>
      <rPr>
        <sz val="10"/>
        <color rgb="FF000000"/>
        <rFont val="Arial"/>
        <family val="2"/>
      </rPr>
      <t xml:space="preserve"> Cost (not necessarily BV bid award).  This the estimated value of the </t>
    </r>
    <r>
      <rPr>
        <b/>
        <sz val="10"/>
        <color rgb="FF000000"/>
        <rFont val="Arial"/>
        <family val="2"/>
      </rPr>
      <t>entire</t>
    </r>
    <r>
      <rPr>
        <sz val="10"/>
        <color rgb="FF000000"/>
        <rFont val="Arial"/>
        <family val="2"/>
      </rPr>
      <t xml:space="preserve"> project (i.e. CM@Risk and sub-contractor awards are only a portion of the Total Project Construction Cost).</t>
    </r>
  </si>
  <si>
    <t>3. Best Value Winning Bid as determined by Best Value Score Analysis.</t>
  </si>
  <si>
    <t>4. Qualification points earned by bidder submitting the Best Value Winning Bid.</t>
  </si>
  <si>
    <t>5. The lowest bid price submitted (i.e. the Low Bid is not necessarily the Best Value Winning Bid).</t>
  </si>
  <si>
    <t>6. Qualification points earned by bidder submitting the Low Bid.</t>
  </si>
  <si>
    <t>7. The second lowest bid price submitted.</t>
  </si>
  <si>
    <t>8. Qualification points earned by bidder submitting the second lowest bid.</t>
  </si>
  <si>
    <t>9. Cost difference in dollars between Best Value Winning Bid and Low Bid.</t>
  </si>
  <si>
    <t>10. Cost percent increase between Best Value Winning Bid and Low Bid.</t>
  </si>
  <si>
    <t>11. The amount of the Best Value contract that will go to S/D/M/W/DVBE subcontractors (note: this may need to be filled in at the close of the project).</t>
  </si>
  <si>
    <t>12. Contractor who has been awarded the contract (i.e. contractor who has furnished the Best Value Winning Bid).</t>
  </si>
  <si>
    <t>13. Percent increase in qualification points of Best Value Winning Bidder compared to Low Bidder.</t>
  </si>
  <si>
    <t>Abbreviations</t>
  </si>
  <si>
    <t>$ = U.S. dollars</t>
  </si>
  <si>
    <t>% = percent</t>
  </si>
  <si>
    <t>BV = Best Value</t>
  </si>
  <si>
    <t>CM@Risk = Construction Management at Risk</t>
  </si>
  <si>
    <t>D/B/B = Design/Bid/Build</t>
  </si>
  <si>
    <t>DB = Design-Build</t>
  </si>
  <si>
    <t>No. = number</t>
  </si>
  <si>
    <t>QP = qualification points</t>
  </si>
  <si>
    <t>S/D/M/W/DVBE = Small, Disadvantaged, Minority-owned, Women-owned and Service/Disabled Veteran-owned Business Enterprise</t>
  </si>
  <si>
    <t>Rev 8-24-2022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</si>
</sst>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164" formatCode="m/d/yy;@"/>
    <numFmt numFmtId="165" formatCode="&quot;$&quot;#,##0"/>
    <numFmt numFmtId="166" formatCode="_(&quot;$&quot;* #,##0_);_(&quot;$&quot;* \(#,##0\);_(&quot;$&quot;* &quot;-&quot;??_);_(@_)"/>
    <numFmt numFmtId="167" formatCode="0.000%"/>
    <numFmt numFmtId="168" formatCode="mm/dd/yyyy"/>
    <numFmt numFmtId="169" formatCode="0.0%"/>
    <numFmt numFmtId="170" formatCode="mm/dd/yyyy;@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C00000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color rgb="FFC00000"/>
      <name val="Arial"/>
      <family val="2"/>
    </font>
    <font>
      <u/>
      <sz val="10"/>
      <name val="Arial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u/>
      <sz val="10"/>
      <color rgb="FF000000"/>
      <name val="Arial"/>
      <family val="2"/>
    </font>
    <font>
      <sz val="10"/>
      <color rgb="FFFF0000"/>
      <name val="Arial"/>
      <family val="2"/>
    </font>
    <font>
      <sz val="9"/>
      <color rgb="FF000000"/>
      <name val="Verdana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2" borderId="18" applyNumberFormat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0" fillId="0" borderId="0" xfId="0" applyAlignment="1">
      <alignment horizontal="left" wrapText="1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21" xfId="0" applyFont="1" applyBorder="1" applyAlignment="1">
      <alignment horizontal="centerContinuous" vertical="distributed"/>
    </xf>
    <xf numFmtId="0" fontId="6" fillId="0" borderId="22" xfId="0" applyFont="1" applyBorder="1" applyAlignment="1">
      <alignment horizontal="centerContinuous" vertical="distributed"/>
    </xf>
    <xf numFmtId="0" fontId="2" fillId="0" borderId="22" xfId="0" applyFont="1" applyBorder="1" applyAlignment="1">
      <alignment horizontal="centerContinuous" vertical="distributed"/>
    </xf>
    <xf numFmtId="0" fontId="0" fillId="0" borderId="22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67" fontId="3" fillId="0" borderId="0" xfId="2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left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44" fontId="1" fillId="0" borderId="4" xfId="0" applyNumberFormat="1" applyFont="1" applyBorder="1" applyAlignment="1">
      <alignment horizontal="center" vertical="center" wrapText="1"/>
    </xf>
    <xf numFmtId="44" fontId="1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1" fillId="0" borderId="1" xfId="0" applyNumberFormat="1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44" fontId="1" fillId="0" borderId="24" xfId="0" applyNumberFormat="1" applyFont="1" applyBorder="1" applyAlignment="1">
      <alignment horizontal="center" vertical="center" wrapText="1"/>
    </xf>
    <xf numFmtId="44" fontId="1" fillId="0" borderId="25" xfId="0" applyNumberFormat="1" applyFont="1" applyBorder="1" applyAlignment="1">
      <alignment horizontal="center" vertical="center" wrapText="1"/>
    </xf>
    <xf numFmtId="0" fontId="11" fillId="0" borderId="0" xfId="0" applyFont="1" applyFill="1"/>
    <xf numFmtId="10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 shrinkToFi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quotePrefix="1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165" fontId="8" fillId="3" borderId="28" xfId="0" applyNumberFormat="1" applyFont="1" applyFill="1" applyBorder="1" applyAlignment="1">
      <alignment horizontal="center" vertical="center" wrapText="1"/>
    </xf>
    <xf numFmtId="165" fontId="8" fillId="3" borderId="29" xfId="0" applyNumberFormat="1" applyFont="1" applyFill="1" applyBorder="1" applyAlignment="1">
      <alignment horizontal="center" vertical="center" wrapText="1"/>
    </xf>
    <xf numFmtId="165" fontId="8" fillId="4" borderId="30" xfId="0" applyNumberFormat="1" applyFont="1" applyFill="1" applyBorder="1" applyAlignment="1">
      <alignment horizontal="center" vertical="center" wrapText="1"/>
    </xf>
    <xf numFmtId="165" fontId="8" fillId="4" borderId="31" xfId="0" applyNumberFormat="1" applyFont="1" applyFill="1" applyBorder="1" applyAlignment="1">
      <alignment horizontal="center" vertical="center" wrapText="1"/>
    </xf>
    <xf numFmtId="1" fontId="8" fillId="4" borderId="32" xfId="0" applyNumberFormat="1" applyFont="1" applyFill="1" applyBorder="1" applyAlignment="1">
      <alignment horizontal="center" vertical="center" wrapText="1"/>
    </xf>
    <xf numFmtId="165" fontId="8" fillId="5" borderId="33" xfId="0" applyNumberFormat="1" applyFont="1" applyFill="1" applyBorder="1" applyAlignment="1">
      <alignment horizontal="center" vertical="center" wrapText="1"/>
    </xf>
    <xf numFmtId="1" fontId="8" fillId="5" borderId="32" xfId="0" applyNumberFormat="1" applyFont="1" applyFill="1" applyBorder="1" applyAlignment="1">
      <alignment horizontal="center" vertical="center" wrapText="1"/>
    </xf>
    <xf numFmtId="165" fontId="8" fillId="6" borderId="33" xfId="0" applyNumberFormat="1" applyFont="1" applyFill="1" applyBorder="1" applyAlignment="1">
      <alignment horizontal="center" vertical="center" wrapText="1"/>
    </xf>
    <xf numFmtId="1" fontId="8" fillId="6" borderId="32" xfId="0" applyNumberFormat="1" applyFont="1" applyFill="1" applyBorder="1" applyAlignment="1">
      <alignment horizontal="center" vertical="center" wrapText="1"/>
    </xf>
    <xf numFmtId="165" fontId="8" fillId="4" borderId="34" xfId="3" applyNumberFormat="1" applyFont="1" applyFill="1" applyBorder="1" applyAlignment="1">
      <alignment horizontal="center" vertical="center" wrapText="1"/>
    </xf>
    <xf numFmtId="10" fontId="8" fillId="4" borderId="29" xfId="3" applyNumberFormat="1" applyFont="1" applyFill="1" applyBorder="1" applyAlignment="1">
      <alignment horizontal="center" vertical="center" wrapText="1"/>
    </xf>
    <xf numFmtId="165" fontId="8" fillId="3" borderId="35" xfId="3" applyNumberFormat="1" applyFont="1" applyFill="1" applyBorder="1" applyAlignment="1">
      <alignment horizontal="center" vertical="center" wrapText="1"/>
    </xf>
    <xf numFmtId="165" fontId="8" fillId="3" borderId="36" xfId="0" applyNumberFormat="1" applyFont="1" applyFill="1" applyBorder="1" applyAlignment="1">
      <alignment horizontal="center" vertical="center" wrapText="1"/>
    </xf>
    <xf numFmtId="165" fontId="8" fillId="3" borderId="34" xfId="0" applyNumberFormat="1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165" fontId="8" fillId="3" borderId="37" xfId="0" applyNumberFormat="1" applyFont="1" applyFill="1" applyBorder="1" applyAlignment="1">
      <alignment horizontal="center" vertical="center" wrapText="1"/>
    </xf>
    <xf numFmtId="164" fontId="8" fillId="3" borderId="36" xfId="0" applyNumberFormat="1" applyFont="1" applyFill="1" applyBorder="1" applyAlignment="1">
      <alignment horizontal="center" vertical="center" wrapText="1"/>
    </xf>
    <xf numFmtId="164" fontId="8" fillId="3" borderId="38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0" borderId="39" xfId="0" applyNumberFormat="1" applyFont="1" applyFill="1" applyBorder="1" applyAlignment="1">
      <alignment horizontal="center" wrapText="1"/>
    </xf>
    <xf numFmtId="0" fontId="1" fillId="0" borderId="40" xfId="0" applyNumberFormat="1" applyFont="1" applyFill="1" applyBorder="1" applyAlignment="1">
      <alignment horizontal="center" wrapText="1"/>
    </xf>
    <xf numFmtId="170" fontId="1" fillId="0" borderId="40" xfId="0" applyNumberFormat="1" applyFont="1" applyFill="1" applyBorder="1" applyAlignment="1">
      <alignment horizontal="center" wrapText="1"/>
    </xf>
    <xf numFmtId="44" fontId="1" fillId="0" borderId="40" xfId="4" applyNumberFormat="1" applyFont="1" applyFill="1" applyBorder="1" applyAlignment="1">
      <alignment horizontal="center" wrapText="1"/>
    </xf>
    <xf numFmtId="44" fontId="1" fillId="0" borderId="41" xfId="4" applyNumberFormat="1" applyFont="1" applyFill="1" applyBorder="1" applyAlignment="1">
      <alignment horizontal="center" wrapText="1"/>
    </xf>
    <xf numFmtId="44" fontId="5" fillId="0" borderId="42" xfId="4" applyNumberFormat="1" applyFont="1" applyFill="1" applyBorder="1" applyAlignment="1">
      <alignment horizontal="center" wrapText="1"/>
    </xf>
    <xf numFmtId="44" fontId="5" fillId="0" borderId="40" xfId="4" applyNumberFormat="1" applyFont="1" applyFill="1" applyBorder="1" applyAlignment="1">
      <alignment horizontal="center" wrapText="1"/>
    </xf>
    <xf numFmtId="0" fontId="1" fillId="0" borderId="43" xfId="4" applyNumberFormat="1" applyFont="1" applyFill="1" applyBorder="1" applyAlignment="1">
      <alignment horizontal="center" wrapText="1"/>
    </xf>
    <xf numFmtId="44" fontId="1" fillId="0" borderId="44" xfId="4" applyNumberFormat="1" applyFont="1" applyFill="1" applyBorder="1" applyAlignment="1">
      <alignment horizontal="center" wrapText="1"/>
    </xf>
    <xf numFmtId="44" fontId="10" fillId="0" borderId="45" xfId="5" applyNumberFormat="1" applyFont="1" applyFill="1" applyBorder="1" applyAlignment="1">
      <alignment horizontal="center" wrapText="1"/>
    </xf>
    <xf numFmtId="10" fontId="10" fillId="0" borderId="45" xfId="5" applyNumberFormat="1" applyFont="1" applyFill="1" applyBorder="1" applyAlignment="1">
      <alignment horizontal="center" wrapText="1"/>
    </xf>
    <xf numFmtId="10" fontId="10" fillId="0" borderId="43" xfId="3" applyNumberFormat="1" applyFont="1" applyFill="1" applyBorder="1" applyAlignment="1">
      <alignment horizontal="center"/>
    </xf>
    <xf numFmtId="44" fontId="1" fillId="0" borderId="46" xfId="4" applyNumberFormat="1" applyFont="1" applyFill="1" applyBorder="1" applyAlignment="1">
      <alignment horizontal="center" wrapText="1"/>
    </xf>
    <xf numFmtId="10" fontId="1" fillId="0" borderId="45" xfId="4" applyNumberFormat="1" applyFont="1" applyFill="1" applyBorder="1" applyAlignment="1">
      <alignment horizontal="center" wrapText="1"/>
    </xf>
    <xf numFmtId="0" fontId="1" fillId="0" borderId="44" xfId="0" applyNumberFormat="1" applyFont="1" applyFill="1" applyBorder="1" applyAlignment="1">
      <alignment horizontal="center"/>
    </xf>
    <xf numFmtId="0" fontId="1" fillId="0" borderId="47" xfId="0" applyNumberFormat="1" applyFont="1" applyFill="1" applyBorder="1" applyAlignment="1">
      <alignment horizontal="center" shrinkToFit="1"/>
    </xf>
    <xf numFmtId="0" fontId="1" fillId="0" borderId="47" xfId="0" applyNumberFormat="1" applyFont="1" applyFill="1" applyBorder="1" applyAlignment="1">
      <alignment horizontal="center" wrapText="1"/>
    </xf>
    <xf numFmtId="0" fontId="1" fillId="0" borderId="45" xfId="0" applyNumberFormat="1" applyFont="1" applyFill="1" applyBorder="1" applyAlignment="1">
      <alignment horizontal="center"/>
    </xf>
    <xf numFmtId="170" fontId="1" fillId="0" borderId="44" xfId="0" applyNumberFormat="1" applyFont="1" applyFill="1" applyBorder="1" applyAlignment="1">
      <alignment horizontal="center" wrapText="1"/>
    </xf>
    <xf numFmtId="44" fontId="1" fillId="0" borderId="48" xfId="4" applyNumberFormat="1" applyFont="1" applyFill="1" applyBorder="1" applyAlignment="1">
      <alignment horizontal="center" wrapText="1"/>
    </xf>
    <xf numFmtId="0" fontId="1" fillId="0" borderId="0" xfId="0" applyFont="1" applyFill="1" applyBorder="1"/>
    <xf numFmtId="44" fontId="1" fillId="8" borderId="1" xfId="0" applyNumberFormat="1" applyFont="1" applyFill="1" applyBorder="1" applyAlignment="1">
      <alignment horizontal="center" wrapText="1"/>
    </xf>
    <xf numFmtId="44" fontId="10" fillId="8" borderId="3" xfId="5" applyNumberFormat="1" applyFont="1" applyFill="1" applyBorder="1" applyAlignment="1">
      <alignment horizontal="center" wrapText="1"/>
    </xf>
    <xf numFmtId="10" fontId="10" fillId="8" borderId="3" xfId="5" applyNumberFormat="1" applyFont="1" applyFill="1" applyBorder="1" applyAlignment="1">
      <alignment horizontal="center" wrapText="1"/>
    </xf>
    <xf numFmtId="10" fontId="10" fillId="8" borderId="49" xfId="3" applyNumberFormat="1" applyFont="1" applyFill="1" applyBorder="1" applyAlignment="1">
      <alignment horizontal="center"/>
    </xf>
    <xf numFmtId="0" fontId="1" fillId="8" borderId="8" xfId="0" applyNumberFormat="1" applyFont="1" applyFill="1" applyBorder="1" applyAlignment="1">
      <alignment horizontal="center" wrapText="1"/>
    </xf>
    <xf numFmtId="0" fontId="1" fillId="8" borderId="1" xfId="0" applyNumberFormat="1" applyFont="1" applyFill="1" applyBorder="1" applyAlignment="1">
      <alignment horizontal="center" wrapText="1"/>
    </xf>
    <xf numFmtId="170" fontId="1" fillId="8" borderId="1" xfId="0" applyNumberFormat="1" applyFont="1" applyFill="1" applyBorder="1" applyAlignment="1">
      <alignment horizontal="center" wrapText="1"/>
    </xf>
    <xf numFmtId="44" fontId="1" fillId="8" borderId="3" xfId="0" applyNumberFormat="1" applyFont="1" applyFill="1" applyBorder="1" applyAlignment="1">
      <alignment horizontal="center" wrapText="1"/>
    </xf>
    <xf numFmtId="44" fontId="5" fillId="8" borderId="50" xfId="4" applyNumberFormat="1" applyFont="1" applyFill="1" applyBorder="1" applyAlignment="1">
      <alignment horizontal="center" wrapText="1"/>
    </xf>
    <xf numFmtId="44" fontId="5" fillId="8" borderId="1" xfId="4" applyNumberFormat="1" applyFont="1" applyFill="1" applyBorder="1" applyAlignment="1">
      <alignment horizontal="center" wrapText="1"/>
    </xf>
    <xf numFmtId="0" fontId="1" fillId="8" borderId="49" xfId="4" applyNumberFormat="1" applyFont="1" applyFill="1" applyBorder="1" applyAlignment="1">
      <alignment horizontal="center" wrapText="1"/>
    </xf>
    <xf numFmtId="44" fontId="1" fillId="8" borderId="51" xfId="4" applyNumberFormat="1" applyFont="1" applyFill="1" applyBorder="1" applyAlignment="1">
      <alignment horizontal="center" wrapText="1"/>
    </xf>
    <xf numFmtId="44" fontId="5" fillId="8" borderId="50" xfId="0" applyNumberFormat="1" applyFont="1" applyFill="1" applyBorder="1" applyAlignment="1">
      <alignment horizontal="center" wrapText="1"/>
    </xf>
    <xf numFmtId="10" fontId="1" fillId="8" borderId="3" xfId="0" applyNumberFormat="1" applyFont="1" applyFill="1" applyBorder="1" applyAlignment="1">
      <alignment horizontal="center" wrapText="1"/>
    </xf>
    <xf numFmtId="0" fontId="13" fillId="8" borderId="51" xfId="0" applyNumberFormat="1" applyFont="1" applyFill="1" applyBorder="1" applyAlignment="1">
      <alignment horizontal="center" wrapText="1"/>
    </xf>
    <xf numFmtId="0" fontId="1" fillId="8" borderId="1" xfId="0" applyNumberFormat="1" applyFont="1" applyFill="1" applyBorder="1" applyAlignment="1">
      <alignment horizontal="center" shrinkToFit="1"/>
    </xf>
    <xf numFmtId="0" fontId="1" fillId="8" borderId="3" xfId="0" applyNumberFormat="1" applyFont="1" applyFill="1" applyBorder="1" applyAlignment="1">
      <alignment horizontal="center"/>
    </xf>
    <xf numFmtId="170" fontId="1" fillId="8" borderId="51" xfId="0" applyNumberFormat="1" applyFont="1" applyFill="1" applyBorder="1" applyAlignment="1">
      <alignment horizontal="center" wrapText="1"/>
    </xf>
    <xf numFmtId="44" fontId="5" fillId="8" borderId="9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165" fontId="14" fillId="0" borderId="0" xfId="0" applyNumberFormat="1" applyFont="1" applyBorder="1"/>
    <xf numFmtId="165" fontId="14" fillId="0" borderId="0" xfId="0" applyNumberFormat="1" applyFont="1" applyBorder="1" applyAlignment="1">
      <alignment horizontal="right"/>
    </xf>
    <xf numFmtId="1" fontId="14" fillId="0" borderId="0" xfId="0" applyNumberFormat="1" applyFont="1" applyBorder="1" applyAlignment="1">
      <alignment horizontal="right"/>
    </xf>
    <xf numFmtId="1" fontId="14" fillId="0" borderId="0" xfId="0" applyNumberFormat="1" applyFont="1" applyBorder="1"/>
    <xf numFmtId="10" fontId="14" fillId="0" borderId="0" xfId="5" applyNumberFormat="1" applyFont="1" applyBorder="1" applyAlignment="1">
      <alignment horizontal="right"/>
    </xf>
    <xf numFmtId="165" fontId="15" fillId="0" borderId="0" xfId="0" applyNumberFormat="1" applyFont="1" applyBorder="1"/>
    <xf numFmtId="0" fontId="1" fillId="0" borderId="0" xfId="0" applyFont="1" applyBorder="1" applyAlignment="1">
      <alignment horizontal="center"/>
    </xf>
    <xf numFmtId="164" fontId="14" fillId="0" borderId="0" xfId="0" applyNumberFormat="1" applyFont="1" applyBorder="1" applyAlignment="1">
      <alignment horizontal="left"/>
    </xf>
    <xf numFmtId="0" fontId="16" fillId="0" borderId="0" xfId="0" applyFont="1" applyBorder="1"/>
    <xf numFmtId="0" fontId="14" fillId="0" borderId="0" xfId="0" applyFont="1" applyFill="1" applyBorder="1" applyAlignment="1">
      <alignment horizontal="right" wrapText="1"/>
    </xf>
    <xf numFmtId="10" fontId="14" fillId="0" borderId="0" xfId="5" applyNumberFormat="1" applyFont="1" applyBorder="1" applyAlignment="1">
      <alignment horizontal="right" wrapText="1"/>
    </xf>
    <xf numFmtId="0" fontId="14" fillId="0" borderId="0" xfId="0" applyFont="1" applyFill="1" applyBorder="1" applyAlignment="1">
      <alignment wrapText="1"/>
    </xf>
    <xf numFmtId="165" fontId="17" fillId="0" borderId="0" xfId="0" applyNumberFormat="1" applyFont="1" applyBorder="1" applyAlignment="1">
      <alignment horizontal="right"/>
    </xf>
    <xf numFmtId="0" fontId="18" fillId="0" borderId="0" xfId="0" applyFont="1"/>
    <xf numFmtId="0" fontId="1" fillId="0" borderId="0" xfId="0" applyFont="1" applyBorder="1" applyAlignment="1">
      <alignment wrapText="1"/>
    </xf>
    <xf numFmtId="6" fontId="20" fillId="0" borderId="0" xfId="0" applyNumberFormat="1" applyFont="1" applyBorder="1"/>
    <xf numFmtId="164" fontId="1" fillId="0" borderId="0" xfId="0" applyNumberFormat="1" applyFont="1" applyBorder="1" applyAlignment="1">
      <alignment horizontal="left"/>
    </xf>
    <xf numFmtId="0" fontId="18" fillId="0" borderId="0" xfId="0" applyFont="1" applyBorder="1"/>
    <xf numFmtId="165" fontId="14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Border="1"/>
    <xf numFmtId="0" fontId="18" fillId="0" borderId="0" xfId="0" applyFont="1" applyFill="1" applyBorder="1"/>
    <xf numFmtId="0" fontId="21" fillId="0" borderId="0" xfId="0" applyFont="1" applyBorder="1"/>
    <xf numFmtId="10" fontId="22" fillId="0" borderId="0" xfId="0" applyNumberFormat="1" applyFont="1" applyBorder="1" applyAlignment="1">
      <alignment horizontal="left" wrapText="1"/>
    </xf>
    <xf numFmtId="0" fontId="23" fillId="0" borderId="0" xfId="0" applyFont="1"/>
    <xf numFmtId="0" fontId="3" fillId="0" borderId="11" xfId="0" applyNumberFormat="1" applyFont="1" applyBorder="1" applyAlignment="1">
      <alignment horizontal="left" vertical="center" wrapText="1"/>
    </xf>
    <xf numFmtId="0" fontId="3" fillId="0" borderId="12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8" fontId="3" fillId="0" borderId="1" xfId="0" applyNumberFormat="1" applyFont="1" applyBorder="1" applyAlignment="1">
      <alignment horizontal="left" vertical="center"/>
    </xf>
    <xf numFmtId="168" fontId="3" fillId="0" borderId="9" xfId="0" applyNumberFormat="1" applyFont="1" applyBorder="1" applyAlignment="1">
      <alignment horizontal="left" vertical="center"/>
    </xf>
    <xf numFmtId="168" fontId="3" fillId="0" borderId="11" xfId="0" applyNumberFormat="1" applyFont="1" applyBorder="1" applyAlignment="1">
      <alignment horizontal="left" vertical="center"/>
    </xf>
    <xf numFmtId="168" fontId="3" fillId="0" borderId="12" xfId="0" applyNumberFormat="1" applyFont="1" applyBorder="1" applyAlignment="1">
      <alignment horizontal="left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left" vertical="center" wrapText="1"/>
    </xf>
    <xf numFmtId="169" fontId="0" fillId="0" borderId="13" xfId="0" applyNumberFormat="1" applyFill="1" applyBorder="1" applyAlignment="1">
      <alignment horizontal="center" vertical="center"/>
    </xf>
    <xf numFmtId="169" fontId="0" fillId="0" borderId="8" xfId="0" applyNumberFormat="1" applyFill="1" applyBorder="1" applyAlignment="1">
      <alignment horizontal="center" vertical="center"/>
    </xf>
    <xf numFmtId="169" fontId="0" fillId="0" borderId="10" xfId="0" applyNumberFormat="1" applyFill="1" applyBorder="1" applyAlignment="1">
      <alignment horizontal="center" vertical="center"/>
    </xf>
    <xf numFmtId="169" fontId="0" fillId="0" borderId="14" xfId="0" applyNumberFormat="1" applyBorder="1" applyAlignment="1">
      <alignment horizontal="center" vertical="center"/>
    </xf>
    <xf numFmtId="169" fontId="0" fillId="0" borderId="9" xfId="0" applyNumberFormat="1" applyBorder="1" applyAlignment="1">
      <alignment horizontal="center" vertical="center"/>
    </xf>
    <xf numFmtId="169" fontId="0" fillId="0" borderId="12" xfId="0" applyNumberFormat="1" applyBorder="1" applyAlignment="1">
      <alignment horizontal="center" vertical="center"/>
    </xf>
    <xf numFmtId="10" fontId="8" fillId="7" borderId="5" xfId="3" applyNumberFormat="1" applyFont="1" applyFill="1" applyBorder="1" applyAlignment="1">
      <alignment horizontal="center" vertical="center" wrapText="1"/>
    </xf>
    <xf numFmtId="10" fontId="8" fillId="7" borderId="15" xfId="3" applyNumberFormat="1" applyFont="1" applyFill="1" applyBorder="1" applyAlignment="1">
      <alignment horizontal="center" vertical="center" wrapText="1"/>
    </xf>
    <xf numFmtId="165" fontId="8" fillId="7" borderId="7" xfId="3" applyNumberFormat="1" applyFont="1" applyFill="1" applyBorder="1" applyAlignment="1">
      <alignment horizontal="center" vertical="center" wrapText="1"/>
    </xf>
    <xf numFmtId="165" fontId="8" fillId="7" borderId="16" xfId="3" applyNumberFormat="1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</cellXfs>
  <cellStyles count="6">
    <cellStyle name="Calculation" xfId="3" builtinId="22"/>
    <cellStyle name="Currency" xfId="1" builtinId="4"/>
    <cellStyle name="Currency 2" xfId="4" xr:uid="{00000000-0005-0000-0000-000002000000}"/>
    <cellStyle name="Normal" xfId="0" builtinId="0"/>
    <cellStyle name="Percent" xfId="2" builtinId="5"/>
    <cellStyle name="Percent 2" xfId="5" xr:uid="{00000000-0005-0000-0000-000005000000}"/>
  </cellStyles>
  <dxfs count="2">
    <dxf>
      <fill>
        <patternFill>
          <bgColor theme="6"/>
        </patternFill>
      </fill>
    </dxf>
    <dxf>
      <font>
        <b/>
        <i val="0"/>
        <strike val="0"/>
        <color auto="1"/>
      </font>
      <numFmt numFmtId="34" formatCode="_(&quot;$&quot;* #,##0.00_);_(&quot;$&quot;* \(#,##0.00\);_(&quot;$&quot;* &quot;-&quot;??_);_(@_)"/>
      <fill>
        <patternFill patternType="solid"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102395</xdr:colOff>
      <xdr:row>0</xdr:row>
      <xdr:rowOff>52391</xdr:rowOff>
    </xdr:from>
    <xdr:to>
      <xdr:col>0</xdr:col>
      <xdr:colOff>1247775</xdr:colOff>
      <xdr:row>0</xdr:row>
      <xdr:rowOff>1190625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854"/>
        <a:stretch>
          <a:fillRect/>
        </a:stretch>
      </xdr:blipFill>
      <xdr:spPr bwMode="auto">
        <a:xfrm>
          <a:off x="102395" y="52391"/>
          <a:ext cx="1145380" cy="11382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="80" zoomScaleNormal="80" workbookViewId="0">
      <selection activeCell="A20" sqref="A20"/>
    </sheetView>
  </sheetViews>
  <sheetFormatPr defaultRowHeight="12.75" x14ac:dyDescent="0.2"/>
  <cols>
    <col min="1" max="1" width="31.140625" style="1" bestFit="1" customWidth="1"/>
    <col min="2" max="2" width="20.85546875" style="1" customWidth="1"/>
    <col min="3" max="7" width="13.7109375" style="1" customWidth="1"/>
    <col min="8" max="8" width="19.85546875" style="1" customWidth="1"/>
    <col min="9" max="9" width="23" style="1" customWidth="1"/>
    <col min="10" max="10" width="27.42578125" style="2" customWidth="1"/>
    <col min="11" max="11" width="19.5703125" customWidth="1"/>
    <col min="12" max="12" width="25.28515625" customWidth="1"/>
    <col min="13" max="13" width="12.28515625" bestFit="1" customWidth="1"/>
  </cols>
  <sheetData>
    <row r="1" spans="1:14" ht="99.75" customHeight="1" thickTop="1" thickBot="1" x14ac:dyDescent="0.25">
      <c r="A1" s="9" t="s">
        <v>9</v>
      </c>
      <c r="B1" s="10"/>
      <c r="C1" s="10"/>
      <c r="D1" s="11"/>
      <c r="E1" s="10"/>
      <c r="F1" s="10"/>
      <c r="G1" s="10"/>
      <c r="H1" s="10"/>
      <c r="I1" s="10"/>
      <c r="J1" s="10"/>
      <c r="K1" s="12"/>
      <c r="L1" s="13"/>
    </row>
    <row r="2" spans="1:14" ht="25.5" customHeight="1" thickTop="1" x14ac:dyDescent="0.2">
      <c r="A2" s="4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7"/>
    </row>
    <row r="3" spans="1:14" ht="24" customHeight="1" x14ac:dyDescent="0.2">
      <c r="A3" s="3" t="s">
        <v>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</row>
    <row r="4" spans="1:14" ht="23.25" customHeight="1" x14ac:dyDescent="0.2">
      <c r="A4" s="3" t="s">
        <v>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1"/>
    </row>
    <row r="5" spans="1:14" ht="23.25" customHeight="1" x14ac:dyDescent="0.2">
      <c r="A5" s="3" t="s">
        <v>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3"/>
    </row>
    <row r="6" spans="1:14" ht="23.25" customHeight="1" thickBot="1" x14ac:dyDescent="0.25">
      <c r="A6" s="15" t="s">
        <v>25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5"/>
    </row>
    <row r="7" spans="1:14" ht="29.25" thickTop="1" x14ac:dyDescent="0.2">
      <c r="A7" s="146" t="s">
        <v>1</v>
      </c>
      <c r="B7" s="148" t="s">
        <v>26</v>
      </c>
      <c r="C7" s="150" t="s">
        <v>19</v>
      </c>
      <c r="D7" s="150"/>
      <c r="E7" s="150"/>
      <c r="F7" s="150"/>
      <c r="G7" s="150"/>
      <c r="H7" s="150"/>
      <c r="I7" s="40" t="s">
        <v>30</v>
      </c>
      <c r="J7" s="41" t="s">
        <v>29</v>
      </c>
      <c r="K7" s="159" t="s">
        <v>31</v>
      </c>
      <c r="L7" s="161" t="s">
        <v>32</v>
      </c>
    </row>
    <row r="8" spans="1:14" ht="26.25" thickBot="1" x14ac:dyDescent="0.25">
      <c r="A8" s="147"/>
      <c r="B8" s="149"/>
      <c r="C8" s="42" t="s">
        <v>14</v>
      </c>
      <c r="D8" s="42" t="s">
        <v>15</v>
      </c>
      <c r="E8" s="42" t="s">
        <v>16</v>
      </c>
      <c r="F8" s="42" t="s">
        <v>17</v>
      </c>
      <c r="G8" s="42" t="s">
        <v>18</v>
      </c>
      <c r="H8" s="43" t="s">
        <v>20</v>
      </c>
      <c r="I8" s="44" t="s">
        <v>27</v>
      </c>
      <c r="J8" s="45" t="s">
        <v>28</v>
      </c>
      <c r="K8" s="160"/>
      <c r="L8" s="162"/>
    </row>
    <row r="9" spans="1:14" s="31" customFormat="1" ht="24.95" customHeight="1" x14ac:dyDescent="0.2">
      <c r="A9" s="26" t="s">
        <v>10</v>
      </c>
      <c r="B9" s="29">
        <v>2701434</v>
      </c>
      <c r="C9" s="167">
        <v>975</v>
      </c>
      <c r="D9" s="167">
        <v>899</v>
      </c>
      <c r="E9" s="167">
        <v>978</v>
      </c>
      <c r="F9" s="167">
        <v>915</v>
      </c>
      <c r="G9" s="167">
        <v>955</v>
      </c>
      <c r="H9" s="167">
        <f t="shared" ref="H9:H12" si="0">SUM(C9:G9)</f>
        <v>4722</v>
      </c>
      <c r="I9" s="165">
        <f>AVERAGE(C9:G9)</f>
        <v>944.4</v>
      </c>
      <c r="J9" s="30">
        <f t="shared" ref="J9:J12" si="1">B9/I9</f>
        <v>2860.4764930114361</v>
      </c>
      <c r="K9" s="153">
        <f>((INDEX(B9:B12,MATCH(MIN(J9:J12),J9:J12,0)))-(MIN(B9:B12)))/MIN(B9:B12)</f>
        <v>0.10235294117647059</v>
      </c>
      <c r="L9" s="156">
        <f>(INDEX(I9:I12,MATCH(MIN(J9:J12),J9:J12,0))-INDEX(I9:I12,MATCH(MIN(B9:B12),B9:B12,0)))/INDEX(I9:I12,MATCH(MIN(B9:B12),B9:B12,0))</f>
        <v>0.10771028037383183</v>
      </c>
    </row>
    <row r="10" spans="1:14" s="31" customFormat="1" ht="24.95" customHeight="1" x14ac:dyDescent="0.2">
      <c r="A10" s="27" t="s">
        <v>11</v>
      </c>
      <c r="B10" s="32">
        <v>1700000</v>
      </c>
      <c r="C10" s="168">
        <v>850</v>
      </c>
      <c r="D10" s="168">
        <v>835</v>
      </c>
      <c r="E10" s="168">
        <v>880</v>
      </c>
      <c r="F10" s="168">
        <v>850</v>
      </c>
      <c r="G10" s="168">
        <v>865</v>
      </c>
      <c r="H10" s="168">
        <v>800</v>
      </c>
      <c r="I10" s="165">
        <f t="shared" ref="I10:I12" si="2">AVERAGE(C10:G10)</f>
        <v>856</v>
      </c>
      <c r="J10" s="33">
        <f t="shared" si="1"/>
        <v>1985.981308411215</v>
      </c>
      <c r="K10" s="154"/>
      <c r="L10" s="157"/>
    </row>
    <row r="11" spans="1:14" s="31" customFormat="1" ht="24.95" customHeight="1" x14ac:dyDescent="0.2">
      <c r="A11" s="27" t="s">
        <v>12</v>
      </c>
      <c r="B11" s="32">
        <v>1874000</v>
      </c>
      <c r="C11" s="168">
        <v>938</v>
      </c>
      <c r="D11" s="168">
        <v>955</v>
      </c>
      <c r="E11" s="168">
        <v>945</v>
      </c>
      <c r="F11" s="168">
        <v>945</v>
      </c>
      <c r="G11" s="168">
        <v>958</v>
      </c>
      <c r="H11" s="168">
        <f t="shared" si="0"/>
        <v>4741</v>
      </c>
      <c r="I11" s="165">
        <f t="shared" si="2"/>
        <v>948.2</v>
      </c>
      <c r="J11" s="33">
        <f t="shared" si="1"/>
        <v>1976.3762919215355</v>
      </c>
      <c r="K11" s="154"/>
      <c r="L11" s="157"/>
      <c r="M11" s="34"/>
    </row>
    <row r="12" spans="1:14" s="5" customFormat="1" ht="24.95" customHeight="1" thickBot="1" x14ac:dyDescent="0.25">
      <c r="A12" s="28" t="s">
        <v>13</v>
      </c>
      <c r="B12" s="35">
        <v>2264398</v>
      </c>
      <c r="C12" s="169">
        <v>894</v>
      </c>
      <c r="D12" s="169">
        <v>920</v>
      </c>
      <c r="E12" s="169">
        <v>850</v>
      </c>
      <c r="F12" s="169">
        <v>915</v>
      </c>
      <c r="G12" s="169">
        <v>925</v>
      </c>
      <c r="H12" s="169">
        <f t="shared" si="0"/>
        <v>4504</v>
      </c>
      <c r="I12" s="166">
        <f t="shared" si="2"/>
        <v>900.8</v>
      </c>
      <c r="J12" s="36">
        <f t="shared" si="1"/>
        <v>2513.7633214920074</v>
      </c>
      <c r="K12" s="155"/>
      <c r="L12" s="158"/>
      <c r="N12" s="31"/>
    </row>
    <row r="13" spans="1:14" s="17" customFormat="1" ht="18.75" customHeight="1" thickTop="1" x14ac:dyDescent="0.2">
      <c r="A13" s="14" t="s">
        <v>5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  <c r="M13" s="16"/>
    </row>
    <row r="14" spans="1:14" s="17" customFormat="1" ht="18.75" customHeight="1" x14ac:dyDescent="0.2">
      <c r="A14" s="6" t="s">
        <v>6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3"/>
      <c r="M14" s="18"/>
    </row>
    <row r="15" spans="1:14" s="17" customFormat="1" ht="18.75" customHeight="1" x14ac:dyDescent="0.2">
      <c r="A15" s="7" t="s">
        <v>7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2"/>
    </row>
    <row r="16" spans="1:14" s="17" customFormat="1" ht="18.75" customHeight="1" thickBot="1" x14ac:dyDescent="0.25">
      <c r="A16" s="8" t="s">
        <v>8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5"/>
    </row>
    <row r="17" spans="1:11" s="23" customFormat="1" ht="15.75" thickTop="1" x14ac:dyDescent="0.2">
      <c r="A17" s="170" t="s">
        <v>77</v>
      </c>
      <c r="B17" s="19"/>
      <c r="C17" s="19"/>
      <c r="D17" s="19"/>
      <c r="E17" s="19"/>
      <c r="F17" s="19"/>
      <c r="G17" s="19"/>
      <c r="H17" s="20"/>
      <c r="I17" s="20"/>
      <c r="J17" s="21"/>
      <c r="K17" s="22"/>
    </row>
    <row r="18" spans="1:11" s="23" customFormat="1" ht="15" x14ac:dyDescent="0.2">
      <c r="J18" s="38"/>
    </row>
    <row r="19" spans="1:11" s="23" customFormat="1" ht="15" x14ac:dyDescent="0.2">
      <c r="A19" s="37"/>
      <c r="J19" s="38"/>
    </row>
    <row r="20" spans="1:11" s="23" customFormat="1" ht="15" x14ac:dyDescent="0.2">
      <c r="J20" s="39"/>
    </row>
    <row r="21" spans="1:11" s="24" customFormat="1" ht="15" x14ac:dyDescent="0.2">
      <c r="I21" s="25"/>
    </row>
    <row r="22" spans="1:11" s="24" customFormat="1" ht="15" x14ac:dyDescent="0.2">
      <c r="I22" s="25"/>
    </row>
    <row r="23" spans="1:11" s="24" customFormat="1" ht="15" x14ac:dyDescent="0.2">
      <c r="I23" s="25"/>
    </row>
    <row r="24" spans="1:11" s="24" customFormat="1" ht="15" x14ac:dyDescent="0.2">
      <c r="I24" s="25"/>
    </row>
    <row r="25" spans="1:11" s="24" customFormat="1" ht="15" x14ac:dyDescent="0.2">
      <c r="J25" s="25"/>
    </row>
    <row r="26" spans="1:11" s="24" customFormat="1" ht="15" x14ac:dyDescent="0.2">
      <c r="J26" s="25"/>
    </row>
    <row r="27" spans="1:11" s="24" customFormat="1" ht="15" x14ac:dyDescent="0.2">
      <c r="J27" s="25"/>
    </row>
    <row r="28" spans="1:11" s="24" customFormat="1" ht="15" x14ac:dyDescent="0.2">
      <c r="J28" s="25"/>
    </row>
    <row r="29" spans="1:11" s="24" customFormat="1" ht="15" x14ac:dyDescent="0.2">
      <c r="J29" s="25"/>
    </row>
    <row r="30" spans="1:11" s="24" customFormat="1" ht="15" x14ac:dyDescent="0.2">
      <c r="J30" s="25"/>
    </row>
    <row r="31" spans="1:11" s="24" customFormat="1" ht="15" x14ac:dyDescent="0.2">
      <c r="J31" s="25"/>
    </row>
    <row r="32" spans="1:11" s="24" customFormat="1" ht="15" x14ac:dyDescent="0.2">
      <c r="J32" s="25"/>
    </row>
    <row r="33" spans="10:10" s="24" customFormat="1" ht="15" x14ac:dyDescent="0.2">
      <c r="J33" s="25"/>
    </row>
    <row r="34" spans="10:10" s="24" customFormat="1" ht="15" x14ac:dyDescent="0.2">
      <c r="J34" s="25"/>
    </row>
    <row r="35" spans="10:10" s="24" customFormat="1" ht="15" x14ac:dyDescent="0.2">
      <c r="J35" s="25"/>
    </row>
  </sheetData>
  <sheetProtection selectLockedCells="1" selectUnlockedCells="1"/>
  <mergeCells count="16">
    <mergeCell ref="A7:A8"/>
    <mergeCell ref="B7:B8"/>
    <mergeCell ref="C7:H7"/>
    <mergeCell ref="B14:L14"/>
    <mergeCell ref="B15:L15"/>
    <mergeCell ref="K9:K12"/>
    <mergeCell ref="L9:L12"/>
    <mergeCell ref="K7:K8"/>
    <mergeCell ref="L7:L8"/>
    <mergeCell ref="B13:L13"/>
    <mergeCell ref="B16:L16"/>
    <mergeCell ref="B2:L2"/>
    <mergeCell ref="B3:L3"/>
    <mergeCell ref="B4:L4"/>
    <mergeCell ref="B5:L5"/>
    <mergeCell ref="B6:L6"/>
  </mergeCells>
  <conditionalFormatting sqref="B9:B12">
    <cfRule type="dataBar" priority="1">
      <dataBar>
        <cfvo type="min"/>
        <cfvo type="max"/>
        <color rgb="FF638EC6"/>
      </dataBar>
    </cfRule>
  </conditionalFormatting>
  <conditionalFormatting sqref="I9:I12">
    <cfRule type="dataBar" priority="25">
      <dataBar>
        <cfvo type="min"/>
        <cfvo type="max"/>
        <color theme="5"/>
      </dataBar>
    </cfRule>
  </conditionalFormatting>
  <conditionalFormatting sqref="J9:J12">
    <cfRule type="top10" dxfId="1" priority="26" bottom="1" rank="1"/>
  </conditionalFormatting>
  <conditionalFormatting sqref="A9:A12">
    <cfRule type="expression" dxfId="0" priority="2">
      <formula>IF(J9=MIN($J$9:$J$12),1,0)</formula>
    </cfRule>
  </conditionalFormatting>
  <pageMargins left="0.21" right="0" top="1" bottom="0.5" header="0.4" footer="0.5"/>
  <pageSetup scale="59" orientation="landscape" errors="blank" r:id="rId1"/>
  <headerFooter alignWithMargins="0">
    <oddFooter>&amp;CPage &amp;P</oddFooter>
  </headerFooter>
  <ignoredErrors>
    <ignoredError sqref="H9 I9:I12 H11:H1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6"/>
  <sheetViews>
    <sheetView zoomScale="90" zoomScaleNormal="90" zoomScaleSheetLayoutView="80" workbookViewId="0">
      <selection activeCell="C15" sqref="C15"/>
    </sheetView>
  </sheetViews>
  <sheetFormatPr defaultColWidth="9.140625" defaultRowHeight="12.75" x14ac:dyDescent="0.2"/>
  <cols>
    <col min="1" max="1" width="20.7109375" style="46" customWidth="1"/>
    <col min="2" max="2" width="31.28515625" style="46" customWidth="1"/>
    <col min="3" max="3" width="21.5703125" style="46" customWidth="1"/>
    <col min="4" max="4" width="11.85546875" style="109" customWidth="1"/>
    <col min="5" max="5" width="20.5703125" style="109" customWidth="1"/>
    <col min="6" max="7" width="20.5703125" style="110" customWidth="1"/>
    <col min="8" max="8" width="20.5703125" style="111" customWidth="1"/>
    <col min="9" max="9" width="15.28515625" style="112" bestFit="1" customWidth="1"/>
    <col min="10" max="10" width="19.140625" style="110" bestFit="1" customWidth="1"/>
    <col min="11" max="11" width="14.85546875" style="113" customWidth="1"/>
    <col min="12" max="12" width="18.28515625" style="111" customWidth="1"/>
    <col min="13" max="13" width="18.85546875" style="112" bestFit="1" customWidth="1"/>
    <col min="14" max="14" width="17.85546875" style="111" bestFit="1" customWidth="1"/>
    <col min="15" max="15" width="18.7109375" style="114" bestFit="1" customWidth="1"/>
    <col min="16" max="16" width="19.28515625" style="110" bestFit="1" customWidth="1"/>
    <col min="17" max="17" width="23.28515625" style="115" customWidth="1"/>
    <col min="18" max="18" width="26.28515625" style="46" customWidth="1"/>
    <col min="19" max="19" width="35.85546875" style="46" customWidth="1"/>
    <col min="20" max="20" width="14.7109375" style="116" customWidth="1"/>
    <col min="21" max="21" width="11.140625" style="116" customWidth="1"/>
    <col min="22" max="22" width="11.140625" style="126" customWidth="1"/>
    <col min="23" max="23" width="20.140625" style="46" customWidth="1"/>
    <col min="24" max="24" width="21.7109375" style="46" customWidth="1"/>
    <col min="25" max="25" width="5.42578125" style="46" bestFit="1" customWidth="1"/>
    <col min="26" max="16384" width="9.140625" style="46"/>
  </cols>
  <sheetData>
    <row r="1" spans="1:25" s="68" customFormat="1" ht="72.75" customHeight="1" thickTop="1" thickBot="1" x14ac:dyDescent="0.25">
      <c r="A1" s="47" t="s">
        <v>33</v>
      </c>
      <c r="B1" s="48" t="s">
        <v>34</v>
      </c>
      <c r="C1" s="48" t="s">
        <v>35</v>
      </c>
      <c r="D1" s="48" t="s">
        <v>21</v>
      </c>
      <c r="E1" s="49" t="s">
        <v>36</v>
      </c>
      <c r="F1" s="50" t="s">
        <v>37</v>
      </c>
      <c r="G1" s="51" t="s">
        <v>38</v>
      </c>
      <c r="H1" s="52" t="s">
        <v>39</v>
      </c>
      <c r="I1" s="53" t="s">
        <v>40</v>
      </c>
      <c r="J1" s="54" t="s">
        <v>41</v>
      </c>
      <c r="K1" s="55" t="s">
        <v>42</v>
      </c>
      <c r="L1" s="56" t="s">
        <v>43</v>
      </c>
      <c r="M1" s="57" t="s">
        <v>44</v>
      </c>
      <c r="N1" s="58" t="s">
        <v>45</v>
      </c>
      <c r="O1" s="59" t="s">
        <v>46</v>
      </c>
      <c r="P1" s="60" t="s">
        <v>47</v>
      </c>
      <c r="Q1" s="61" t="s">
        <v>48</v>
      </c>
      <c r="R1" s="62" t="s">
        <v>49</v>
      </c>
      <c r="S1" s="63" t="s">
        <v>50</v>
      </c>
      <c r="T1" s="64" t="s">
        <v>22</v>
      </c>
      <c r="U1" s="64" t="s">
        <v>51</v>
      </c>
      <c r="V1" s="65" t="s">
        <v>52</v>
      </c>
      <c r="W1" s="66" t="s">
        <v>23</v>
      </c>
      <c r="X1" s="67" t="s">
        <v>24</v>
      </c>
    </row>
    <row r="2" spans="1:25" s="89" customFormat="1" x14ac:dyDescent="0.2">
      <c r="A2" s="69" t="e">
        <f>'Project Summary'!B4:L4</f>
        <v>#VALUE!</v>
      </c>
      <c r="B2" s="70">
        <f>'Project Summary'!B3:L3</f>
        <v>0</v>
      </c>
      <c r="C2" s="70"/>
      <c r="D2" s="71">
        <f>'Project Summary'!B6:L6</f>
        <v>0</v>
      </c>
      <c r="E2" s="72"/>
      <c r="F2" s="73"/>
      <c r="G2" s="74"/>
      <c r="H2" s="75">
        <f>INDEX('Project Summary'!B9:B12,MATCH(MIN('Project Summary'!J9:J12),'Project Summary'!J9:J12,0))</f>
        <v>1874000</v>
      </c>
      <c r="I2" s="76">
        <f>INDEX('Project Summary'!I9:I12,MATCH(MIN('Project Summary'!J9:J12),'Project Summary'!J9:J12,0))</f>
        <v>948.2</v>
      </c>
      <c r="J2" s="77">
        <f>MIN('Project Summary'!B9:B12)</f>
        <v>1700000</v>
      </c>
      <c r="K2" s="76">
        <f>INDEX('Project Summary'!I9:I12,MATCH(MIN('Project Summary'!B9:B12),'Project Summary'!B9:B12,0))</f>
        <v>856</v>
      </c>
      <c r="L2" s="77">
        <f>SMALL('Project Summary'!B9:B12,2)</f>
        <v>1874000</v>
      </c>
      <c r="M2" s="76">
        <f>INDEX('Project Summary'!I9:I12,MATCH(SMALL('Project Summary'!B9:B12,2),'Project Summary'!B9:B12,0))</f>
        <v>948.2</v>
      </c>
      <c r="N2" s="78">
        <f>H2-J2</f>
        <v>174000</v>
      </c>
      <c r="O2" s="79">
        <f>N2/J2</f>
        <v>0.10235294117647059</v>
      </c>
      <c r="P2" s="80">
        <f t="shared" ref="P2" si="0">(I2-K2)/K2</f>
        <v>0.10771028037383183</v>
      </c>
      <c r="Q2" s="81">
        <v>0</v>
      </c>
      <c r="R2" s="82">
        <f t="shared" ref="R2" si="1">Q2/H2</f>
        <v>0</v>
      </c>
      <c r="S2" s="83"/>
      <c r="T2" s="84"/>
      <c r="U2" s="85"/>
      <c r="V2" s="86"/>
      <c r="W2" s="87"/>
      <c r="X2" s="88"/>
    </row>
    <row r="3" spans="1:25" s="89" customFormat="1" x14ac:dyDescent="0.2">
      <c r="A3" s="94"/>
      <c r="B3" s="95"/>
      <c r="C3" s="95"/>
      <c r="D3" s="96"/>
      <c r="E3" s="90"/>
      <c r="F3" s="97"/>
      <c r="G3" s="98"/>
      <c r="H3" s="99"/>
      <c r="I3" s="100"/>
      <c r="J3" s="101"/>
      <c r="K3" s="100"/>
      <c r="L3" s="101"/>
      <c r="M3" s="100"/>
      <c r="N3" s="91"/>
      <c r="O3" s="92"/>
      <c r="P3" s="93"/>
      <c r="Q3" s="102"/>
      <c r="R3" s="103"/>
      <c r="S3" s="104"/>
      <c r="T3" s="105"/>
      <c r="U3" s="95"/>
      <c r="V3" s="106"/>
      <c r="W3" s="107"/>
      <c r="X3" s="108"/>
    </row>
    <row r="4" spans="1:25" x14ac:dyDescent="0.2">
      <c r="V4" s="117"/>
    </row>
    <row r="5" spans="1:25" x14ac:dyDescent="0.2">
      <c r="A5" s="118" t="s">
        <v>53</v>
      </c>
      <c r="B5" s="119"/>
      <c r="C5" s="119"/>
      <c r="O5" s="120"/>
      <c r="V5" s="117"/>
    </row>
    <row r="6" spans="1:25" x14ac:dyDescent="0.2">
      <c r="A6" s="46" t="s">
        <v>54</v>
      </c>
      <c r="B6" s="121"/>
      <c r="C6" s="121"/>
      <c r="L6" s="122"/>
      <c r="V6" s="117"/>
    </row>
    <row r="7" spans="1:25" ht="14.25" x14ac:dyDescent="0.2">
      <c r="A7" s="123" t="s">
        <v>55</v>
      </c>
      <c r="B7" s="124"/>
      <c r="C7" s="124"/>
      <c r="H7" s="125"/>
      <c r="J7" s="125"/>
    </row>
    <row r="8" spans="1:25" x14ac:dyDescent="0.2">
      <c r="A8" s="123" t="s">
        <v>56</v>
      </c>
    </row>
    <row r="9" spans="1:25" x14ac:dyDescent="0.2">
      <c r="A9" s="123" t="s">
        <v>57</v>
      </c>
    </row>
    <row r="10" spans="1:25" x14ac:dyDescent="0.2">
      <c r="A10" s="123" t="s">
        <v>58</v>
      </c>
    </row>
    <row r="11" spans="1:25" x14ac:dyDescent="0.2">
      <c r="A11" s="127" t="s">
        <v>59</v>
      </c>
      <c r="B11" s="121"/>
      <c r="C11" s="121"/>
      <c r="J11" s="128"/>
      <c r="L11" s="122"/>
    </row>
    <row r="12" spans="1:25" x14ac:dyDescent="0.2">
      <c r="A12" s="123" t="s">
        <v>60</v>
      </c>
      <c r="B12" s="121"/>
      <c r="C12" s="121"/>
      <c r="J12" s="129"/>
      <c r="L12" s="122"/>
    </row>
    <row r="13" spans="1:25" x14ac:dyDescent="0.2">
      <c r="A13" s="127" t="s">
        <v>61</v>
      </c>
      <c r="B13" s="121"/>
      <c r="C13" s="121"/>
      <c r="J13" s="129"/>
      <c r="L13" s="122"/>
    </row>
    <row r="14" spans="1:25" x14ac:dyDescent="0.2">
      <c r="A14" s="127" t="s">
        <v>62</v>
      </c>
      <c r="B14" s="121"/>
      <c r="C14" s="121"/>
      <c r="J14" s="129"/>
      <c r="L14" s="122"/>
    </row>
    <row r="15" spans="1:25" x14ac:dyDescent="0.2">
      <c r="A15" s="127" t="s">
        <v>63</v>
      </c>
      <c r="B15" s="121"/>
      <c r="C15" s="121"/>
      <c r="J15" s="129"/>
      <c r="L15" s="122"/>
    </row>
    <row r="16" spans="1:25" s="112" customFormat="1" x14ac:dyDescent="0.2">
      <c r="A16" s="123" t="s">
        <v>64</v>
      </c>
      <c r="B16" s="121"/>
      <c r="C16" s="121"/>
      <c r="D16" s="109"/>
      <c r="E16" s="109"/>
      <c r="F16" s="110"/>
      <c r="G16" s="110"/>
      <c r="H16" s="111"/>
      <c r="J16" s="110"/>
      <c r="K16" s="113"/>
      <c r="L16" s="122"/>
      <c r="N16" s="111"/>
      <c r="O16" s="114"/>
      <c r="P16" s="110"/>
      <c r="Q16" s="115"/>
      <c r="R16" s="46"/>
      <c r="S16" s="46"/>
      <c r="T16" s="116"/>
      <c r="U16" s="116"/>
      <c r="V16" s="126"/>
      <c r="W16" s="46"/>
      <c r="X16" s="46"/>
      <c r="Y16" s="46"/>
    </row>
    <row r="17" spans="1:25" s="112" customFormat="1" x14ac:dyDescent="0.2">
      <c r="A17" s="127" t="s">
        <v>65</v>
      </c>
      <c r="B17" s="121"/>
      <c r="C17" s="121"/>
      <c r="D17" s="109"/>
      <c r="E17" s="109"/>
      <c r="F17" s="110"/>
      <c r="G17" s="110"/>
      <c r="H17" s="111"/>
      <c r="J17" s="110"/>
      <c r="K17" s="113"/>
      <c r="L17" s="122"/>
      <c r="N17" s="111"/>
      <c r="O17" s="114"/>
      <c r="P17" s="110"/>
      <c r="Q17" s="115"/>
      <c r="R17" s="46"/>
      <c r="S17" s="46"/>
      <c r="T17" s="116"/>
      <c r="U17" s="116"/>
      <c r="V17" s="126"/>
      <c r="W17" s="46"/>
      <c r="X17" s="46"/>
      <c r="Y17" s="46"/>
    </row>
    <row r="18" spans="1:25" s="112" customFormat="1" x14ac:dyDescent="0.2">
      <c r="A18" s="130" t="s">
        <v>66</v>
      </c>
      <c r="B18" s="121"/>
      <c r="C18" s="121"/>
      <c r="D18" s="109"/>
      <c r="E18" s="109"/>
      <c r="F18" s="110"/>
      <c r="G18" s="110"/>
      <c r="H18" s="111"/>
      <c r="J18" s="110"/>
      <c r="K18" s="113"/>
      <c r="L18" s="122"/>
      <c r="N18" s="111"/>
      <c r="O18" s="114"/>
      <c r="P18" s="110"/>
      <c r="Q18" s="115"/>
      <c r="R18" s="46"/>
      <c r="S18" s="46"/>
      <c r="T18" s="116"/>
      <c r="U18" s="116"/>
      <c r="V18" s="126"/>
      <c r="W18" s="46"/>
      <c r="X18" s="46"/>
      <c r="Y18" s="46"/>
    </row>
    <row r="19" spans="1:25" s="112" customFormat="1" x14ac:dyDescent="0.2">
      <c r="A19" s="127"/>
      <c r="B19" s="121"/>
      <c r="C19" s="121"/>
      <c r="D19" s="109"/>
      <c r="E19" s="109"/>
      <c r="F19" s="110"/>
      <c r="G19" s="110"/>
      <c r="H19" s="111"/>
      <c r="J19" s="110"/>
      <c r="K19" s="113"/>
      <c r="L19" s="122"/>
      <c r="N19" s="111"/>
      <c r="O19" s="114"/>
      <c r="P19" s="110"/>
      <c r="Q19" s="115"/>
      <c r="R19" s="46"/>
      <c r="S19" s="46"/>
      <c r="T19" s="116"/>
      <c r="U19" s="116"/>
      <c r="V19" s="126"/>
      <c r="W19" s="46"/>
      <c r="X19" s="46"/>
      <c r="Y19" s="46"/>
    </row>
    <row r="20" spans="1:25" s="112" customFormat="1" x14ac:dyDescent="0.2">
      <c r="A20" s="131" t="s">
        <v>67</v>
      </c>
      <c r="B20" s="121"/>
      <c r="C20" s="121"/>
      <c r="D20" s="109"/>
      <c r="E20" s="109"/>
      <c r="F20" s="110"/>
      <c r="G20" s="110"/>
      <c r="H20" s="111"/>
      <c r="J20" s="110"/>
      <c r="K20" s="113"/>
      <c r="L20" s="122"/>
      <c r="N20" s="111"/>
      <c r="O20" s="114"/>
      <c r="P20" s="110"/>
      <c r="Q20" s="115"/>
      <c r="R20" s="46"/>
      <c r="S20" s="46"/>
      <c r="T20" s="116"/>
      <c r="U20" s="116"/>
      <c r="V20" s="126"/>
      <c r="W20" s="46"/>
      <c r="X20" s="46"/>
      <c r="Y20" s="46"/>
    </row>
    <row r="21" spans="1:25" s="112" customFormat="1" x14ac:dyDescent="0.2">
      <c r="A21" s="130" t="s">
        <v>68</v>
      </c>
      <c r="B21" s="46"/>
      <c r="C21" s="46"/>
      <c r="D21" s="132"/>
      <c r="E21" s="132"/>
      <c r="F21" s="110"/>
      <c r="G21" s="110"/>
      <c r="H21" s="111"/>
      <c r="J21" s="111"/>
      <c r="K21" s="113"/>
      <c r="L21" s="111"/>
      <c r="N21" s="111"/>
      <c r="O21" s="114"/>
      <c r="P21" s="110"/>
      <c r="Q21" s="115"/>
      <c r="R21" s="46"/>
      <c r="S21" s="46"/>
      <c r="T21" s="116"/>
      <c r="U21" s="116"/>
      <c r="V21" s="126"/>
      <c r="W21" s="46"/>
      <c r="X21" s="46"/>
      <c r="Y21" s="46"/>
    </row>
    <row r="22" spans="1:25" s="112" customFormat="1" x14ac:dyDescent="0.2">
      <c r="A22" s="130" t="s">
        <v>69</v>
      </c>
      <c r="B22" s="46"/>
      <c r="C22" s="46"/>
      <c r="D22" s="109"/>
      <c r="E22" s="109"/>
      <c r="F22" s="110"/>
      <c r="G22" s="110"/>
      <c r="H22" s="111"/>
      <c r="J22" s="110"/>
      <c r="K22" s="113"/>
      <c r="L22" s="111"/>
      <c r="N22" s="111"/>
      <c r="O22" s="114"/>
      <c r="P22" s="110"/>
      <c r="Q22" s="115"/>
      <c r="R22" s="46"/>
      <c r="S22" s="46"/>
      <c r="T22" s="116"/>
      <c r="U22" s="116"/>
      <c r="V22" s="126"/>
      <c r="W22" s="46"/>
      <c r="X22" s="46"/>
      <c r="Y22" s="46"/>
    </row>
    <row r="23" spans="1:25" s="112" customFormat="1" x14ac:dyDescent="0.2">
      <c r="A23" s="130" t="s">
        <v>70</v>
      </c>
      <c r="B23" s="46"/>
      <c r="C23" s="46"/>
      <c r="D23" s="109"/>
      <c r="E23" s="109"/>
      <c r="F23" s="110"/>
      <c r="G23" s="110"/>
      <c r="H23" s="111"/>
      <c r="J23" s="110"/>
      <c r="K23" s="113"/>
      <c r="L23" s="111"/>
      <c r="N23" s="111"/>
      <c r="O23" s="114"/>
      <c r="P23" s="110"/>
      <c r="Q23" s="115"/>
      <c r="R23" s="46"/>
      <c r="S23" s="46"/>
      <c r="T23" s="116"/>
      <c r="U23" s="116"/>
      <c r="V23" s="126"/>
      <c r="W23" s="46"/>
      <c r="X23" s="46"/>
      <c r="Y23" s="46"/>
    </row>
    <row r="24" spans="1:25" s="112" customFormat="1" x14ac:dyDescent="0.2">
      <c r="A24" t="s">
        <v>71</v>
      </c>
      <c r="B24" s="46"/>
      <c r="C24" s="46"/>
      <c r="D24" s="109"/>
      <c r="E24" s="109"/>
      <c r="F24" s="110"/>
      <c r="G24" s="110"/>
      <c r="H24" s="111"/>
      <c r="J24" s="110"/>
      <c r="K24" s="113"/>
      <c r="L24" s="111"/>
      <c r="N24" s="111"/>
      <c r="O24" s="114"/>
      <c r="P24" s="110"/>
      <c r="Q24" s="115"/>
      <c r="R24" s="46"/>
      <c r="S24" s="46"/>
      <c r="T24" s="116"/>
      <c r="U24" s="116"/>
      <c r="V24" s="126"/>
      <c r="W24" s="46"/>
      <c r="X24" s="46"/>
      <c r="Y24" s="46"/>
    </row>
    <row r="25" spans="1:25" s="112" customFormat="1" x14ac:dyDescent="0.2">
      <c r="A25" s="130" t="s">
        <v>72</v>
      </c>
      <c r="B25" s="46"/>
      <c r="C25" s="46"/>
      <c r="D25" s="109"/>
      <c r="E25" s="109"/>
      <c r="F25" s="110"/>
      <c r="G25" s="110"/>
      <c r="H25" s="111"/>
      <c r="J25" s="110"/>
      <c r="K25" s="113"/>
      <c r="L25" s="111"/>
      <c r="N25" s="111"/>
      <c r="O25" s="114"/>
      <c r="P25" s="110"/>
      <c r="Q25" s="115"/>
      <c r="R25" s="46"/>
      <c r="S25" s="46"/>
      <c r="T25" s="116"/>
      <c r="U25" s="116"/>
      <c r="V25" s="126"/>
      <c r="W25" s="46"/>
      <c r="X25" s="46"/>
      <c r="Y25" s="46"/>
    </row>
    <row r="26" spans="1:25" s="112" customFormat="1" x14ac:dyDescent="0.2">
      <c r="A26" s="46" t="s">
        <v>73</v>
      </c>
      <c r="B26" s="46"/>
      <c r="C26" s="46"/>
      <c r="D26" s="109"/>
      <c r="E26" s="109"/>
      <c r="F26" s="110"/>
      <c r="G26" s="110"/>
      <c r="H26" s="111"/>
      <c r="J26" s="110"/>
      <c r="K26" s="113"/>
      <c r="L26" s="111"/>
      <c r="N26" s="111"/>
      <c r="O26" s="114"/>
      <c r="P26" s="110"/>
      <c r="Q26" s="115"/>
      <c r="R26" s="46"/>
      <c r="S26" s="46"/>
      <c r="T26" s="116"/>
      <c r="U26" s="116"/>
      <c r="V26" s="126"/>
      <c r="W26" s="46"/>
      <c r="X26" s="46"/>
      <c r="Y26" s="46"/>
    </row>
    <row r="27" spans="1:25" s="112" customFormat="1" x14ac:dyDescent="0.2">
      <c r="A27" s="130" t="s">
        <v>74</v>
      </c>
      <c r="B27" s="46"/>
      <c r="C27" s="46"/>
      <c r="D27" s="109"/>
      <c r="E27" s="109"/>
      <c r="F27" s="110"/>
      <c r="G27" s="110"/>
      <c r="H27" s="111"/>
      <c r="J27" s="110"/>
      <c r="K27" s="113"/>
      <c r="L27" s="111"/>
      <c r="N27" s="111"/>
      <c r="O27" s="114"/>
      <c r="P27" s="110"/>
      <c r="Q27" s="115"/>
      <c r="R27" s="46"/>
      <c r="S27" s="46"/>
      <c r="T27" s="116"/>
      <c r="U27" s="116"/>
      <c r="V27" s="126"/>
      <c r="W27" s="46"/>
      <c r="X27" s="46"/>
      <c r="Y27" s="46"/>
    </row>
    <row r="28" spans="1:25" s="112" customFormat="1" x14ac:dyDescent="0.2">
      <c r="A28" s="130" t="s">
        <v>75</v>
      </c>
      <c r="B28" s="46"/>
      <c r="C28" s="46"/>
      <c r="D28" s="109"/>
      <c r="E28" s="109"/>
      <c r="F28" s="110"/>
      <c r="G28" s="110"/>
      <c r="H28" s="111"/>
      <c r="J28" s="110"/>
      <c r="K28" s="113"/>
      <c r="L28" s="111"/>
      <c r="N28" s="111"/>
      <c r="O28" s="114"/>
      <c r="P28" s="110"/>
      <c r="Q28" s="115"/>
      <c r="R28" s="46"/>
      <c r="S28" s="46"/>
      <c r="T28" s="116"/>
      <c r="U28" s="116"/>
      <c r="V28" s="126"/>
      <c r="W28" s="46"/>
      <c r="X28" s="46"/>
      <c r="Y28" s="46"/>
    </row>
    <row r="29" spans="1:25" s="112" customFormat="1" x14ac:dyDescent="0.2">
      <c r="A29" s="130" t="s">
        <v>76</v>
      </c>
      <c r="B29" s="46"/>
      <c r="C29" s="46"/>
      <c r="D29" s="109"/>
      <c r="E29" s="109"/>
      <c r="F29" s="110"/>
      <c r="G29" s="110"/>
      <c r="H29" s="111"/>
      <c r="J29" s="110"/>
      <c r="K29" s="113"/>
      <c r="L29" s="111"/>
      <c r="N29" s="111"/>
      <c r="O29" s="114"/>
      <c r="P29" s="110"/>
      <c r="Q29" s="115"/>
      <c r="R29" s="46"/>
      <c r="S29" s="46"/>
      <c r="T29" s="116"/>
      <c r="U29" s="116"/>
      <c r="V29" s="126"/>
      <c r="W29" s="46"/>
      <c r="X29" s="46"/>
      <c r="Y29" s="46"/>
    </row>
    <row r="33" spans="1:25" s="109" customFormat="1" x14ac:dyDescent="0.2">
      <c r="A33" s="46"/>
      <c r="B33" s="46"/>
      <c r="C33" s="133"/>
      <c r="F33" s="110"/>
      <c r="G33" s="110"/>
      <c r="H33" s="111"/>
      <c r="I33" s="112"/>
      <c r="J33" s="110"/>
      <c r="K33" s="113"/>
      <c r="L33" s="111"/>
      <c r="M33" s="112"/>
      <c r="N33" s="111"/>
      <c r="O33" s="114"/>
      <c r="P33" s="110"/>
      <c r="Q33" s="115"/>
      <c r="R33" s="46"/>
      <c r="S33" s="46"/>
      <c r="T33" s="116"/>
      <c r="U33" s="116"/>
      <c r="V33" s="126"/>
      <c r="W33" s="46"/>
      <c r="X33" s="46"/>
      <c r="Y33" s="46"/>
    </row>
    <row r="34" spans="1:25" s="109" customFormat="1" x14ac:dyDescent="0.2">
      <c r="A34" s="130"/>
      <c r="B34" s="46"/>
      <c r="C34" s="46"/>
      <c r="F34" s="110"/>
      <c r="G34" s="110"/>
      <c r="H34" s="111"/>
      <c r="I34" s="112"/>
      <c r="J34" s="110"/>
      <c r="K34" s="113"/>
      <c r="L34" s="111"/>
      <c r="M34" s="112"/>
      <c r="N34" s="111"/>
      <c r="O34" s="114"/>
      <c r="P34" s="110"/>
      <c r="Q34" s="115"/>
      <c r="R34" s="46"/>
      <c r="S34" s="46"/>
      <c r="T34" s="116"/>
      <c r="U34" s="116"/>
      <c r="V34" s="126"/>
      <c r="W34" s="46"/>
      <c r="X34" s="46"/>
      <c r="Y34" s="46"/>
    </row>
    <row r="35" spans="1:25" s="109" customFormat="1" x14ac:dyDescent="0.2">
      <c r="A35" s="130"/>
      <c r="B35" s="46"/>
      <c r="C35" s="46"/>
      <c r="F35" s="110"/>
      <c r="G35" s="110"/>
      <c r="H35" s="111"/>
      <c r="I35" s="112"/>
      <c r="J35" s="110"/>
      <c r="K35" s="113"/>
      <c r="L35" s="111"/>
      <c r="M35" s="112"/>
      <c r="N35" s="111"/>
      <c r="O35" s="114"/>
      <c r="P35" s="110"/>
      <c r="Q35" s="115"/>
      <c r="R35" s="46"/>
      <c r="S35" s="46"/>
      <c r="T35" s="116"/>
      <c r="U35" s="116"/>
      <c r="V35" s="126"/>
      <c r="W35" s="46"/>
      <c r="X35" s="46"/>
      <c r="Y35" s="46"/>
    </row>
    <row r="36" spans="1:25" s="109" customFormat="1" x14ac:dyDescent="0.2">
      <c r="A36" s="130"/>
      <c r="B36" s="46"/>
      <c r="C36" s="46"/>
      <c r="F36" s="110"/>
      <c r="G36" s="110"/>
      <c r="H36" s="111"/>
      <c r="I36" s="112"/>
      <c r="J36" s="110"/>
      <c r="K36" s="113"/>
      <c r="L36" s="111"/>
      <c r="M36" s="112"/>
      <c r="N36" s="111"/>
      <c r="O36" s="114"/>
      <c r="P36" s="110"/>
      <c r="Q36" s="115"/>
      <c r="R36" s="46"/>
      <c r="S36" s="46"/>
      <c r="T36" s="116"/>
      <c r="U36" s="116"/>
      <c r="V36" s="126"/>
      <c r="W36" s="46"/>
      <c r="X36" s="46"/>
      <c r="Y36" s="46"/>
    </row>
  </sheetData>
  <sheetProtection selectLockedCells="1" selectUnlockedCells="1"/>
  <dataValidations count="1">
    <dataValidation allowBlank="1" showInputMessage="1" showErrorMessage="1" sqref="J14" xr:uid="{00000000-0002-0000-0100-000000000000}"/>
  </dataValidations>
  <printOptions horizontalCentered="1"/>
  <pageMargins left="0.21" right="0" top="1" bottom="0.5" header="0.4" footer="0.5"/>
  <pageSetup paperSize="119" scale="46" orientation="landscape" errors="blank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Project Summary</vt:lpstr>
      <vt:lpstr>Output to BV.4</vt:lpstr>
      <vt:lpstr>'Output to BV.4'!Print_Area</vt:lpstr>
      <vt:lpstr>'Project Summary'!Print_Area</vt:lpstr>
      <vt:lpstr>'Output to BV.4'!Print_Titles</vt:lpstr>
      <vt:lpstr>'Project Summary'!Print_Titles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UCOP</dc:creator>
  <cp:lastModifiedBy>acimo</cp:lastModifiedBy>
  <cp:lastPrinted>2018-09-04T22:41:06Z</cp:lastPrinted>
  <dcterms:created xsi:type="dcterms:W3CDTF">2009-09-25T18:35:32Z</dcterms:created>
  <dcterms:modified xsi:type="dcterms:W3CDTF">2022-08-25T00:48:28Z</dcterms:modified>
</cp:coreProperties>
</file>